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1кв" sheetId="28" r:id="rId1"/>
    <sheet name="2кв" sheetId="30" r:id="rId2"/>
    <sheet name="3кв" sheetId="31" r:id="rId3"/>
    <sheet name="отчет" sheetId="29" r:id="rId4"/>
  </sheets>
  <definedNames>
    <definedName name="_xlnm.Print_Area" localSheetId="0">'1кв'!$A$1:$E$56</definedName>
    <definedName name="_xlnm.Print_Area" localSheetId="1">'2кв'!$A$1:$E$56</definedName>
    <definedName name="_xlnm.Print_Area" localSheetId="2">'3кв'!$A$1:$E$56</definedName>
    <definedName name="_xlnm.Print_Area" localSheetId="3">отчет!$A$1:$C$45</definedName>
  </definedNames>
  <calcPr calcId="152511"/>
</workbook>
</file>

<file path=xl/calcChain.xml><?xml version="1.0" encoding="utf-8"?>
<calcChain xmlns="http://schemas.openxmlformats.org/spreadsheetml/2006/main">
  <c r="B56" i="30" l="1"/>
  <c r="B55" i="30"/>
  <c r="B49" i="31"/>
  <c r="B56" i="31"/>
  <c r="B54" i="31"/>
  <c r="B53" i="31"/>
  <c r="E31" i="31"/>
  <c r="E24" i="31"/>
  <c r="E33" i="31" s="1"/>
  <c r="B55" i="31" s="1"/>
  <c r="E22" i="31"/>
  <c r="B56" i="28"/>
  <c r="B49" i="30"/>
  <c r="E33" i="30"/>
  <c r="E31" i="30"/>
  <c r="B54" i="30"/>
  <c r="B53" i="30"/>
  <c r="E24" i="30"/>
  <c r="E22" i="30"/>
  <c r="E28" i="28" l="1"/>
  <c r="E31" i="28"/>
  <c r="D23" i="29" l="1"/>
  <c r="C25" i="29"/>
  <c r="C28" i="29"/>
  <c r="C26" i="29" s="1"/>
  <c r="C24" i="29"/>
  <c r="C18" i="29"/>
  <c r="C20" i="29"/>
  <c r="C21" i="29"/>
  <c r="C22" i="29"/>
  <c r="C23" i="29"/>
  <c r="E23" i="29" s="1"/>
  <c r="C12" i="29"/>
  <c r="C15" i="29" s="1"/>
  <c r="C6" i="29"/>
  <c r="C36" i="29"/>
  <c r="B54" i="28" l="1"/>
  <c r="C14" i="29" s="1"/>
  <c r="B53" i="28"/>
  <c r="C13" i="29" s="1"/>
  <c r="E24" i="28"/>
  <c r="C19" i="29" s="1"/>
  <c r="E22" i="28"/>
  <c r="C17" i="29" l="1"/>
  <c r="C30" i="29" s="1"/>
  <c r="C31" i="29" s="1"/>
  <c r="E33" i="28"/>
  <c r="B55" i="28" s="1"/>
</calcChain>
</file>

<file path=xl/sharedStrings.xml><?xml version="1.0" encoding="utf-8"?>
<sst xmlns="http://schemas.openxmlformats.org/spreadsheetml/2006/main" count="270" uniqueCount="107">
  <si>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</si>
  <si>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</si>
  <si>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</si>
  <si>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</si>
  <si>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</si>
  <si>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</si>
  <si>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</si>
  <si>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</si>
  <si>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</si>
  <si>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</si>
  <si>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</si>
  <si>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</si>
  <si>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</si>
  <si>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</si>
  <si>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</si>
  <si>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</si>
  <si>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</si>
  <si>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</si>
  <si>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</si>
  <si>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</si>
  <si>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</si>
  <si>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</si>
  <si>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</si>
  <si>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</si>
  <si>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</si>
  <si>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</si>
  <si>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Лизы Чайкиной, д. 1а/3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</si>
  <si>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№62  от   15.11.2015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</si>
  <si>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</si>
  <si>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</si>
  <si>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</si>
  <si>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</si>
  <si>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</si>
  <si>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</si>
  <si>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</si>
  <si>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</si>
  <si>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</si>
  <si>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</si>
  <si>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Нефедовой Юлии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</si>
  <si>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№65 от 18.05.2018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</si>
  <si>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Нефедовой Ю.А.</t>
    </r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</si>
  <si>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</si>
  <si>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</si>
  <si>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</si>
  <si>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Sдома=1978,6м2</t>
  </si>
  <si>
    <t>Оплачено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</si>
  <si>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</si>
  <si>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</si>
  <si>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</si>
  <si>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</si>
  <si>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интернет Квант-Телеком 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</si>
  <si>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</si>
  <si>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</si>
  <si>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</si>
  <si>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Полив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</si>
  <si>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</si>
  <si>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</si>
  <si>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</si>
  <si>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</si>
  <si>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</si>
  <si>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</si>
  <si>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</si>
  <si>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</si>
  <si>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</si>
  <si>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</si>
  <si>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</si>
  <si>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</si>
  <si>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</si>
  <si>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</si>
  <si>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</si>
  <si>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</si>
  <si>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</si>
  <si>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</si>
  <si>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</si>
  <si>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</si>
  <si>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</si>
  <si>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</si>
  <si>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</si>
  <si>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</si>
  <si>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</si>
  <si>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1а/3</t>
  </si>
  <si>
    <t>Начислено всего 626190,38</t>
  </si>
  <si>
    <t>* холодная вода на СОИ - 14066,98</t>
  </si>
  <si>
    <t>* водоотведение на СОИ- 22025,07</t>
  </si>
  <si>
    <t>* электроэнергия на СОИ- 23585,53</t>
  </si>
  <si>
    <t xml:space="preserve">   * Поверка,ремонт ОДПУ</t>
  </si>
  <si>
    <t>Непредвиденные работы 21 ч/ч</t>
  </si>
  <si>
    <t>за 1 квартал 2024 года</t>
  </si>
  <si>
    <t>31.12.2024 г.</t>
  </si>
  <si>
    <t>Опиловка деревьев,уборка веток (кв14)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</si>
  <si>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</si>
  <si>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</si>
  <si>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</si>
  <si>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Поверка ОДПУ</t>
  </si>
  <si>
    <t xml:space="preserve">           2. Всего за период с "01" 01 2024 г. по "31" 03 2024 г. выполнено работ (оказано услуг) на общую сумму сто шестьдесят одна тысяча шестьсот восемьдесят  девять рублей 20 копеек.</t>
  </si>
  <si>
    <t>Предъявлено населению 162613,17</t>
  </si>
  <si>
    <t>Ремонт теплообменника 18000</t>
  </si>
  <si>
    <t>за 2 квартал 2024 года</t>
  </si>
  <si>
    <t>30.06.2024 г.</t>
  </si>
  <si>
    <t>2 квартал</t>
  </si>
  <si>
    <t>Ремонт лавочки (кв.15)</t>
  </si>
  <si>
    <t>Ремонт теплообменника (смета)</t>
  </si>
  <si>
    <t>апрель</t>
  </si>
  <si>
    <t xml:space="preserve">май </t>
  </si>
  <si>
    <t xml:space="preserve">           2. Всего за период с "01" 04 2024 г. по "30" 06 2024 г. выполнено работ (оказано услуг) на общую сумму сто девяносто восемь тысяч сорок семь рублей 86 копеек.</t>
  </si>
  <si>
    <t>Ремонт теплообменника 36000</t>
  </si>
  <si>
    <t>Предъявлено населению 155950,2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</si>
</sst>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3" fontId="4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0" fontId="4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37" zoomScaleSheetLayoutView="100" workbookViewId="0">
      <selection activeCell="B56" sqref="B56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42578125" style="2" customWidth="1"/>
    <col min="4" max="4" width="13.140625" style="2" bestFit="1" customWidth="1"/>
    <col min="5" max="5" width="14.140625" style="2" customWidth="1"/>
    <col min="6" max="6" width="11" style="2" bestFit="1" customWidth="1"/>
    <col min="7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41.2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87</v>
      </c>
      <c r="B3" s="72"/>
      <c r="C3" s="72"/>
      <c r="D3" s="72"/>
      <c r="E3" s="72"/>
    </row>
    <row r="4" spans="1:5" s="1" customFormat="1" ht="15.75" customHeight="1" x14ac:dyDescent="0.25">
      <c r="A4" s="21" t="s">
        <v>13</v>
      </c>
      <c r="B4" s="4"/>
      <c r="C4" s="4"/>
      <c r="D4" s="27"/>
      <c r="E4" s="26" t="s">
        <v>88</v>
      </c>
    </row>
    <row r="5" spans="1:5" x14ac:dyDescent="0.25">
      <c r="A5" s="24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ht="15" customHeight="1" x14ac:dyDescent="0.25">
      <c r="A9" s="68" t="s">
        <v>38</v>
      </c>
      <c r="B9" s="68"/>
      <c r="C9" s="68"/>
      <c r="D9" s="68"/>
      <c r="E9" s="68"/>
    </row>
    <row r="10" spans="1:5" ht="25.5" customHeight="1" x14ac:dyDescent="0.25">
      <c r="A10" s="75" t="s">
        <v>14</v>
      </c>
      <c r="B10" s="76"/>
      <c r="C10" s="76"/>
      <c r="D10" s="76"/>
      <c r="E10" s="76"/>
    </row>
    <row r="11" spans="1:5" ht="33" customHeight="1" x14ac:dyDescent="0.25">
      <c r="A11" s="68" t="s">
        <v>39</v>
      </c>
      <c r="B11" s="68"/>
      <c r="C11" s="68"/>
      <c r="D11" s="68"/>
      <c r="E11" s="68"/>
    </row>
    <row r="12" spans="1:5" ht="15.6" customHeight="1" x14ac:dyDescent="0.25">
      <c r="A12" s="74" t="s">
        <v>15</v>
      </c>
      <c r="B12" s="77"/>
      <c r="C12" s="77"/>
      <c r="D12" s="77"/>
      <c r="E12" s="77"/>
    </row>
    <row r="13" spans="1:5" ht="18.75" customHeight="1" x14ac:dyDescent="0.25">
      <c r="A13" s="68" t="s">
        <v>24</v>
      </c>
      <c r="B13" s="68"/>
      <c r="C13" s="68"/>
      <c r="D13" s="68"/>
      <c r="E13" s="68"/>
    </row>
    <row r="14" spans="1:5" ht="17.25" customHeight="1" x14ac:dyDescent="0.25">
      <c r="A14" s="74" t="s">
        <v>2</v>
      </c>
      <c r="B14" s="77"/>
      <c r="C14" s="77"/>
      <c r="D14" s="77"/>
      <c r="E14" s="77"/>
    </row>
    <row r="15" spans="1:5" ht="20.25" customHeight="1" x14ac:dyDescent="0.25">
      <c r="A15" s="68" t="s">
        <v>52</v>
      </c>
      <c r="B15" s="68"/>
      <c r="C15" s="68"/>
      <c r="D15" s="68"/>
      <c r="E15" s="68"/>
    </row>
    <row r="16" spans="1:5" ht="10.5" customHeight="1" x14ac:dyDescent="0.25">
      <c r="A16" s="74" t="s">
        <v>16</v>
      </c>
      <c r="B16" s="77"/>
      <c r="C16" s="77"/>
      <c r="D16" s="77"/>
      <c r="E16" s="77"/>
    </row>
    <row r="17" spans="1:7" ht="30" customHeight="1" x14ac:dyDescent="0.25">
      <c r="A17" s="68" t="s">
        <v>17</v>
      </c>
      <c r="B17" s="68"/>
      <c r="C17" s="68"/>
      <c r="D17" s="68"/>
      <c r="E17" s="68"/>
    </row>
    <row r="18" spans="1:7" ht="57.6" customHeight="1" x14ac:dyDescent="0.25">
      <c r="A18" s="68" t="s">
        <v>27</v>
      </c>
      <c r="B18" s="68"/>
      <c r="C18" s="68"/>
      <c r="D18" s="68"/>
      <c r="E18" s="68"/>
    </row>
    <row r="19" spans="1:7" ht="39.75" customHeight="1" x14ac:dyDescent="0.25">
      <c r="A19" s="79" t="s">
        <v>28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1978.6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46</v>
      </c>
      <c r="B22" s="9" t="s">
        <v>41</v>
      </c>
      <c r="C22" s="3" t="s">
        <v>4</v>
      </c>
      <c r="D22" s="3">
        <v>16.559999999999999</v>
      </c>
      <c r="E22" s="8">
        <f>D22*F20*G20</f>
        <v>98296.847999999984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/>
      <c r="E23" s="20">
        <v>0</v>
      </c>
    </row>
    <row r="24" spans="1:7" x14ac:dyDescent="0.25">
      <c r="A24" s="7" t="s">
        <v>42</v>
      </c>
      <c r="B24" s="9" t="s">
        <v>25</v>
      </c>
      <c r="C24" s="3" t="s">
        <v>4</v>
      </c>
      <c r="D24" s="3">
        <v>6.06</v>
      </c>
      <c r="E24" s="8">
        <f>D24*F20*G20</f>
        <v>35970.947999999997</v>
      </c>
    </row>
    <row r="25" spans="1:7" x14ac:dyDescent="0.25">
      <c r="A25" s="7" t="s">
        <v>48</v>
      </c>
      <c r="B25" s="9" t="s">
        <v>31</v>
      </c>
      <c r="C25" s="3" t="s">
        <v>32</v>
      </c>
      <c r="D25" s="3"/>
      <c r="E25" s="8">
        <v>6591.15</v>
      </c>
    </row>
    <row r="26" spans="1:7" x14ac:dyDescent="0.25">
      <c r="A26" s="7" t="s">
        <v>49</v>
      </c>
      <c r="B26" s="9" t="s">
        <v>31</v>
      </c>
      <c r="C26" s="3" t="s">
        <v>32</v>
      </c>
      <c r="D26" s="3"/>
      <c r="E26" s="8">
        <v>3266.92</v>
      </c>
    </row>
    <row r="27" spans="1:7" x14ac:dyDescent="0.25">
      <c r="A27" s="7" t="s">
        <v>47</v>
      </c>
      <c r="B27" s="9" t="s">
        <v>31</v>
      </c>
      <c r="C27" s="3" t="s">
        <v>32</v>
      </c>
      <c r="D27" s="3"/>
      <c r="E27" s="22">
        <v>2086.75</v>
      </c>
    </row>
    <row r="28" spans="1:7" x14ac:dyDescent="0.25">
      <c r="A28" s="7" t="s">
        <v>30</v>
      </c>
      <c r="B28" s="9" t="s">
        <v>31</v>
      </c>
      <c r="C28" s="3" t="s">
        <v>32</v>
      </c>
      <c r="D28" s="3"/>
      <c r="E28" s="8">
        <f>3000+2656.39</f>
        <v>5656.3899999999994</v>
      </c>
    </row>
    <row r="29" spans="1:7" s="62" customFormat="1" ht="60" x14ac:dyDescent="0.25">
      <c r="A29" s="63" t="s">
        <v>91</v>
      </c>
      <c r="B29" s="64" t="s">
        <v>92</v>
      </c>
      <c r="C29" s="65" t="s">
        <v>32</v>
      </c>
      <c r="D29" s="65"/>
      <c r="E29" s="66">
        <v>1899</v>
      </c>
    </row>
    <row r="30" spans="1:7" s="62" customFormat="1" x14ac:dyDescent="0.25">
      <c r="A30" s="63" t="s">
        <v>93</v>
      </c>
      <c r="B30" s="64" t="s">
        <v>31</v>
      </c>
      <c r="C30" s="65" t="s">
        <v>32</v>
      </c>
      <c r="D30" s="65"/>
      <c r="E30" s="66">
        <v>3500</v>
      </c>
    </row>
    <row r="31" spans="1:7" ht="30" x14ac:dyDescent="0.25">
      <c r="A31" s="48" t="s">
        <v>89</v>
      </c>
      <c r="B31" s="9" t="s">
        <v>90</v>
      </c>
      <c r="C31" s="3" t="s">
        <v>51</v>
      </c>
      <c r="D31" s="3">
        <v>17</v>
      </c>
      <c r="E31" s="8">
        <f>D31*260.07</f>
        <v>4421.1899999999996</v>
      </c>
    </row>
    <row r="32" spans="1:7" x14ac:dyDescent="0.25">
      <c r="A32" s="48"/>
      <c r="B32" s="67"/>
      <c r="C32" s="3"/>
      <c r="D32" s="3"/>
      <c r="E32" s="8"/>
    </row>
    <row r="33" spans="1:5" s="14" customFormat="1" ht="14.25" x14ac:dyDescent="0.2">
      <c r="A33" s="10" t="s">
        <v>29</v>
      </c>
      <c r="B33" s="11"/>
      <c r="C33" s="12"/>
      <c r="D33" s="12"/>
      <c r="E33" s="13">
        <f>SUM(E22:E32)</f>
        <v>161689.196</v>
      </c>
    </row>
    <row r="35" spans="1:5" ht="35.25" customHeight="1" x14ac:dyDescent="0.25">
      <c r="A35" s="80" t="s">
        <v>94</v>
      </c>
      <c r="B35" s="80"/>
      <c r="C35" s="80"/>
      <c r="D35" s="80"/>
      <c r="E35" s="80"/>
    </row>
    <row r="36" spans="1:5" ht="28.5" customHeight="1" x14ac:dyDescent="0.25">
      <c r="A36" s="68" t="s">
        <v>21</v>
      </c>
      <c r="B36" s="68"/>
      <c r="C36" s="68"/>
      <c r="D36" s="68"/>
      <c r="E36" s="68"/>
    </row>
    <row r="37" spans="1:5" ht="15" customHeight="1" x14ac:dyDescent="0.25">
      <c r="A37" s="68" t="s">
        <v>20</v>
      </c>
      <c r="B37" s="68"/>
      <c r="C37" s="68"/>
      <c r="D37" s="68"/>
      <c r="E37" s="68"/>
    </row>
    <row r="38" spans="1:5" ht="31.5" customHeight="1" x14ac:dyDescent="0.25">
      <c r="A38" s="68" t="s">
        <v>33</v>
      </c>
      <c r="B38" s="68"/>
      <c r="C38" s="68"/>
      <c r="D38" s="68"/>
      <c r="E38" s="68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68" t="s">
        <v>18</v>
      </c>
      <c r="B40" s="68"/>
      <c r="C40" s="68"/>
      <c r="D40" s="68"/>
      <c r="E40" s="68"/>
    </row>
    <row r="41" spans="1:5" x14ac:dyDescent="0.25">
      <c r="A41" s="81" t="s">
        <v>53</v>
      </c>
      <c r="B41" s="81"/>
      <c r="C41" s="81"/>
      <c r="D41" s="81"/>
      <c r="E41" s="5"/>
    </row>
    <row r="42" spans="1:5" x14ac:dyDescent="0.25">
      <c r="B42" s="82" t="s">
        <v>19</v>
      </c>
      <c r="C42" s="82"/>
      <c r="D42" s="82"/>
      <c r="E42" s="6" t="s">
        <v>6</v>
      </c>
    </row>
    <row r="43" spans="1:5" x14ac:dyDescent="0.25">
      <c r="A43" s="23"/>
      <c r="B43" s="23"/>
      <c r="C43" s="23"/>
      <c r="D43" s="23"/>
      <c r="E43" s="23"/>
    </row>
    <row r="44" spans="1:5" x14ac:dyDescent="0.25">
      <c r="A44" s="83" t="s">
        <v>40</v>
      </c>
      <c r="B44" s="83"/>
      <c r="C44" s="83"/>
      <c r="D44" s="83"/>
      <c r="E44" s="5"/>
    </row>
    <row r="45" spans="1:5" x14ac:dyDescent="0.25">
      <c r="B45" s="84" t="s">
        <v>19</v>
      </c>
      <c r="C45" s="84"/>
      <c r="D45" s="84"/>
      <c r="E45" s="6" t="s">
        <v>6</v>
      </c>
    </row>
    <row r="47" spans="1:5" x14ac:dyDescent="0.25">
      <c r="A47" s="2" t="s">
        <v>44</v>
      </c>
    </row>
    <row r="48" spans="1:5" x14ac:dyDescent="0.25">
      <c r="A48" s="14" t="s">
        <v>34</v>
      </c>
    </row>
    <row r="49" spans="1:2" x14ac:dyDescent="0.25">
      <c r="A49" s="2" t="s">
        <v>37</v>
      </c>
      <c r="B49" s="15">
        <v>5198.95</v>
      </c>
    </row>
    <row r="50" spans="1:2" ht="13.15" customHeight="1" x14ac:dyDescent="0.25">
      <c r="A50" s="25" t="s">
        <v>95</v>
      </c>
      <c r="B50" s="16"/>
    </row>
    <row r="51" spans="1:2" x14ac:dyDescent="0.25">
      <c r="A51" s="2" t="s">
        <v>45</v>
      </c>
      <c r="B51" s="16">
        <v>161513.48000000001</v>
      </c>
    </row>
    <row r="52" spans="1:2" x14ac:dyDescent="0.25">
      <c r="A52" s="2" t="s">
        <v>96</v>
      </c>
      <c r="B52" s="16">
        <v>172.78</v>
      </c>
    </row>
    <row r="53" spans="1:2" x14ac:dyDescent="0.25">
      <c r="A53" s="25" t="s">
        <v>43</v>
      </c>
      <c r="B53" s="16">
        <f>3*150</f>
        <v>450</v>
      </c>
    </row>
    <row r="54" spans="1:2" x14ac:dyDescent="0.25">
      <c r="A54" s="25" t="s">
        <v>50</v>
      </c>
      <c r="B54" s="16">
        <f>3*150</f>
        <v>450</v>
      </c>
    </row>
    <row r="55" spans="1:2" ht="30" x14ac:dyDescent="0.25">
      <c r="A55" s="25" t="s">
        <v>36</v>
      </c>
      <c r="B55" s="16">
        <f>E33</f>
        <v>161689.196</v>
      </c>
    </row>
    <row r="56" spans="1:2" x14ac:dyDescent="0.25">
      <c r="A56" s="17" t="s">
        <v>35</v>
      </c>
      <c r="B56" s="18">
        <f>B49+B51+B53+B54-B55</f>
        <v>5923.2340000000258</v>
      </c>
    </row>
    <row r="58" spans="1:2" x14ac:dyDescent="0.25">
      <c r="B58" s="2">
        <v>5198.95</v>
      </c>
    </row>
  </sheetData>
  <mergeCells count="28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topLeftCell="A37" zoomScaleSheetLayoutView="100" workbookViewId="0">
      <selection activeCell="B57" sqref="B5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42578125" style="2" customWidth="1"/>
    <col min="4" max="4" width="13.140625" style="2" bestFit="1" customWidth="1"/>
    <col min="5" max="5" width="14.140625" style="2" customWidth="1"/>
    <col min="6" max="6" width="11" style="2" bestFit="1" customWidth="1"/>
    <col min="7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41.2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97</v>
      </c>
      <c r="B3" s="72"/>
      <c r="C3" s="72"/>
      <c r="D3" s="72"/>
      <c r="E3" s="72"/>
    </row>
    <row r="4" spans="1:5" s="1" customFormat="1" ht="15.75" customHeight="1" x14ac:dyDescent="0.25">
      <c r="A4" s="21" t="s">
        <v>13</v>
      </c>
      <c r="B4" s="4"/>
      <c r="C4" s="4"/>
      <c r="D4" s="27"/>
      <c r="E4" s="26" t="s">
        <v>98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ht="15" customHeight="1" x14ac:dyDescent="0.25">
      <c r="A9" s="68" t="s">
        <v>38</v>
      </c>
      <c r="B9" s="68"/>
      <c r="C9" s="68"/>
      <c r="D9" s="68"/>
      <c r="E9" s="68"/>
    </row>
    <row r="10" spans="1:5" ht="25.5" customHeight="1" x14ac:dyDescent="0.25">
      <c r="A10" s="75" t="s">
        <v>14</v>
      </c>
      <c r="B10" s="76"/>
      <c r="C10" s="76"/>
      <c r="D10" s="76"/>
      <c r="E10" s="76"/>
    </row>
    <row r="11" spans="1:5" ht="33" customHeight="1" x14ac:dyDescent="0.25">
      <c r="A11" s="68" t="s">
        <v>39</v>
      </c>
      <c r="B11" s="68"/>
      <c r="C11" s="68"/>
      <c r="D11" s="68"/>
      <c r="E11" s="68"/>
    </row>
    <row r="12" spans="1:5" ht="15.6" customHeight="1" x14ac:dyDescent="0.25">
      <c r="A12" s="74" t="s">
        <v>15</v>
      </c>
      <c r="B12" s="77"/>
      <c r="C12" s="77"/>
      <c r="D12" s="77"/>
      <c r="E12" s="77"/>
    </row>
    <row r="13" spans="1:5" ht="18.75" customHeight="1" x14ac:dyDescent="0.25">
      <c r="A13" s="68" t="s">
        <v>24</v>
      </c>
      <c r="B13" s="68"/>
      <c r="C13" s="68"/>
      <c r="D13" s="68"/>
      <c r="E13" s="68"/>
    </row>
    <row r="14" spans="1:5" ht="17.25" customHeight="1" x14ac:dyDescent="0.25">
      <c r="A14" s="74" t="s">
        <v>2</v>
      </c>
      <c r="B14" s="77"/>
      <c r="C14" s="77"/>
      <c r="D14" s="77"/>
      <c r="E14" s="77"/>
    </row>
    <row r="15" spans="1:5" ht="20.25" customHeight="1" x14ac:dyDescent="0.25">
      <c r="A15" s="68" t="s">
        <v>52</v>
      </c>
      <c r="B15" s="68"/>
      <c r="C15" s="68"/>
      <c r="D15" s="68"/>
      <c r="E15" s="68"/>
    </row>
    <row r="16" spans="1:5" ht="10.5" customHeight="1" x14ac:dyDescent="0.25">
      <c r="A16" s="74" t="s">
        <v>16</v>
      </c>
      <c r="B16" s="77"/>
      <c r="C16" s="77"/>
      <c r="D16" s="77"/>
      <c r="E16" s="77"/>
    </row>
    <row r="17" spans="1:7" ht="30" customHeight="1" x14ac:dyDescent="0.25">
      <c r="A17" s="68" t="s">
        <v>17</v>
      </c>
      <c r="B17" s="68"/>
      <c r="C17" s="68"/>
      <c r="D17" s="68"/>
      <c r="E17" s="68"/>
    </row>
    <row r="18" spans="1:7" ht="57.6" customHeight="1" x14ac:dyDescent="0.25">
      <c r="A18" s="68" t="s">
        <v>27</v>
      </c>
      <c r="B18" s="68"/>
      <c r="C18" s="68"/>
      <c r="D18" s="68"/>
      <c r="E18" s="68"/>
    </row>
    <row r="19" spans="1:7" ht="39.75" customHeight="1" x14ac:dyDescent="0.25">
      <c r="A19" s="79" t="s">
        <v>28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1978.6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46</v>
      </c>
      <c r="B22" s="9" t="s">
        <v>41</v>
      </c>
      <c r="C22" s="3" t="s">
        <v>4</v>
      </c>
      <c r="D22" s="3">
        <v>16.559999999999999</v>
      </c>
      <c r="E22" s="8">
        <f>D22*F20*G20</f>
        <v>98296.847999999984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/>
      <c r="E23" s="20">
        <v>0</v>
      </c>
    </row>
    <row r="24" spans="1:7" x14ac:dyDescent="0.25">
      <c r="A24" s="7" t="s">
        <v>42</v>
      </c>
      <c r="B24" s="9" t="s">
        <v>25</v>
      </c>
      <c r="C24" s="3" t="s">
        <v>4</v>
      </c>
      <c r="D24" s="3">
        <v>6.06</v>
      </c>
      <c r="E24" s="8">
        <f>D24*F20*G20</f>
        <v>35970.947999999997</v>
      </c>
    </row>
    <row r="25" spans="1:7" x14ac:dyDescent="0.25">
      <c r="A25" s="7" t="s">
        <v>48</v>
      </c>
      <c r="B25" s="9" t="s">
        <v>99</v>
      </c>
      <c r="C25" s="3" t="s">
        <v>32</v>
      </c>
      <c r="D25" s="3"/>
      <c r="E25" s="8">
        <v>5616.3</v>
      </c>
    </row>
    <row r="26" spans="1:7" x14ac:dyDescent="0.25">
      <c r="A26" s="7" t="s">
        <v>49</v>
      </c>
      <c r="B26" s="9" t="s">
        <v>99</v>
      </c>
      <c r="C26" s="3" t="s">
        <v>32</v>
      </c>
      <c r="D26" s="3"/>
      <c r="E26" s="8">
        <v>0</v>
      </c>
    </row>
    <row r="27" spans="1:7" x14ac:dyDescent="0.25">
      <c r="A27" s="7" t="s">
        <v>47</v>
      </c>
      <c r="B27" s="9" t="s">
        <v>99</v>
      </c>
      <c r="C27" s="3" t="s">
        <v>32</v>
      </c>
      <c r="D27" s="3"/>
      <c r="E27" s="8">
        <v>0</v>
      </c>
    </row>
    <row r="28" spans="1:7" x14ac:dyDescent="0.25">
      <c r="A28" s="7" t="s">
        <v>30</v>
      </c>
      <c r="B28" s="9" t="s">
        <v>99</v>
      </c>
      <c r="C28" s="3" t="s">
        <v>32</v>
      </c>
      <c r="D28" s="3"/>
      <c r="E28" s="8">
        <v>4851.71</v>
      </c>
    </row>
    <row r="29" spans="1:7" x14ac:dyDescent="0.25">
      <c r="A29" s="7" t="s">
        <v>54</v>
      </c>
      <c r="B29" s="9" t="s">
        <v>99</v>
      </c>
      <c r="C29" s="3" t="s">
        <v>32</v>
      </c>
      <c r="D29" s="3"/>
      <c r="E29" s="8">
        <v>142.41</v>
      </c>
    </row>
    <row r="30" spans="1:7" s="62" customFormat="1" x14ac:dyDescent="0.25">
      <c r="A30" s="63" t="s">
        <v>101</v>
      </c>
      <c r="B30" s="64" t="s">
        <v>102</v>
      </c>
      <c r="C30" s="65" t="s">
        <v>32</v>
      </c>
      <c r="D30" s="65"/>
      <c r="E30" s="8">
        <v>52649.5</v>
      </c>
    </row>
    <row r="31" spans="1:7" s="62" customFormat="1" x14ac:dyDescent="0.25">
      <c r="A31" s="63" t="s">
        <v>100</v>
      </c>
      <c r="B31" s="64" t="s">
        <v>103</v>
      </c>
      <c r="C31" s="65" t="s">
        <v>51</v>
      </c>
      <c r="D31" s="65">
        <v>2</v>
      </c>
      <c r="E31" s="8">
        <f>D31*260.07</f>
        <v>520.14</v>
      </c>
    </row>
    <row r="32" spans="1:7" x14ac:dyDescent="0.25">
      <c r="A32" s="48"/>
      <c r="B32" s="67"/>
      <c r="C32" s="3"/>
      <c r="D32" s="3"/>
      <c r="E32" s="8"/>
    </row>
    <row r="33" spans="1:5" s="14" customFormat="1" ht="14.25" x14ac:dyDescent="0.2">
      <c r="A33" s="10" t="s">
        <v>29</v>
      </c>
      <c r="B33" s="11"/>
      <c r="C33" s="12"/>
      <c r="D33" s="12"/>
      <c r="E33" s="13">
        <f>SUM(E22:E32)</f>
        <v>198047.85599999997</v>
      </c>
    </row>
    <row r="35" spans="1:5" ht="35.25" customHeight="1" x14ac:dyDescent="0.25">
      <c r="A35" s="80" t="s">
        <v>104</v>
      </c>
      <c r="B35" s="80"/>
      <c r="C35" s="80"/>
      <c r="D35" s="80"/>
      <c r="E35" s="80"/>
    </row>
    <row r="36" spans="1:5" ht="28.5" customHeight="1" x14ac:dyDescent="0.25">
      <c r="A36" s="68" t="s">
        <v>21</v>
      </c>
      <c r="B36" s="68"/>
      <c r="C36" s="68"/>
      <c r="D36" s="68"/>
      <c r="E36" s="68"/>
    </row>
    <row r="37" spans="1:5" ht="15" customHeight="1" x14ac:dyDescent="0.25">
      <c r="A37" s="68" t="s">
        <v>20</v>
      </c>
      <c r="B37" s="68"/>
      <c r="C37" s="68"/>
      <c r="D37" s="68"/>
      <c r="E37" s="68"/>
    </row>
    <row r="38" spans="1:5" ht="31.5" customHeight="1" x14ac:dyDescent="0.25">
      <c r="A38" s="68" t="s">
        <v>33</v>
      </c>
      <c r="B38" s="68"/>
      <c r="C38" s="68"/>
      <c r="D38" s="68"/>
      <c r="E38" s="68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68" t="s">
        <v>18</v>
      </c>
      <c r="B40" s="68"/>
      <c r="C40" s="68"/>
      <c r="D40" s="68"/>
      <c r="E40" s="68"/>
    </row>
    <row r="41" spans="1:5" x14ac:dyDescent="0.25">
      <c r="A41" s="81" t="s">
        <v>53</v>
      </c>
      <c r="B41" s="81"/>
      <c r="C41" s="81"/>
      <c r="D41" s="81"/>
      <c r="E41" s="5"/>
    </row>
    <row r="42" spans="1:5" x14ac:dyDescent="0.25">
      <c r="B42" s="82" t="s">
        <v>19</v>
      </c>
      <c r="C42" s="82"/>
      <c r="D42" s="82"/>
      <c r="E42" s="6" t="s">
        <v>6</v>
      </c>
    </row>
    <row r="43" spans="1:5" x14ac:dyDescent="0.25">
      <c r="A43" s="59"/>
      <c r="B43" s="59"/>
      <c r="C43" s="59"/>
      <c r="D43" s="59"/>
      <c r="E43" s="59"/>
    </row>
    <row r="44" spans="1:5" x14ac:dyDescent="0.25">
      <c r="A44" s="83" t="s">
        <v>40</v>
      </c>
      <c r="B44" s="83"/>
      <c r="C44" s="83"/>
      <c r="D44" s="83"/>
      <c r="E44" s="5"/>
    </row>
    <row r="45" spans="1:5" x14ac:dyDescent="0.25">
      <c r="B45" s="84" t="s">
        <v>19</v>
      </c>
      <c r="C45" s="84"/>
      <c r="D45" s="84"/>
      <c r="E45" s="6" t="s">
        <v>6</v>
      </c>
    </row>
    <row r="47" spans="1:5" x14ac:dyDescent="0.25">
      <c r="A47" s="2" t="s">
        <v>44</v>
      </c>
    </row>
    <row r="48" spans="1:5" x14ac:dyDescent="0.25">
      <c r="A48" s="14" t="s">
        <v>34</v>
      </c>
    </row>
    <row r="49" spans="1:2" x14ac:dyDescent="0.25">
      <c r="A49" s="2" t="s">
        <v>37</v>
      </c>
      <c r="B49" s="15">
        <f>'1кв'!B56</f>
        <v>5923.2340000000258</v>
      </c>
    </row>
    <row r="50" spans="1:2" ht="13.15" customHeight="1" x14ac:dyDescent="0.25">
      <c r="A50" s="61" t="s">
        <v>106</v>
      </c>
      <c r="B50" s="16"/>
    </row>
    <row r="51" spans="1:2" x14ac:dyDescent="0.25">
      <c r="A51" s="2" t="s">
        <v>45</v>
      </c>
      <c r="B51" s="16">
        <v>157795.72</v>
      </c>
    </row>
    <row r="52" spans="1:2" x14ac:dyDescent="0.25">
      <c r="A52" s="2" t="s">
        <v>105</v>
      </c>
      <c r="B52" s="16">
        <v>49933.19</v>
      </c>
    </row>
    <row r="53" spans="1:2" x14ac:dyDescent="0.25">
      <c r="A53" s="61" t="s">
        <v>43</v>
      </c>
      <c r="B53" s="16">
        <f>3*150</f>
        <v>450</v>
      </c>
    </row>
    <row r="54" spans="1:2" x14ac:dyDescent="0.25">
      <c r="A54" s="61" t="s">
        <v>50</v>
      </c>
      <c r="B54" s="16">
        <f>3*150</f>
        <v>450</v>
      </c>
    </row>
    <row r="55" spans="1:2" ht="30" x14ac:dyDescent="0.25">
      <c r="A55" s="61" t="s">
        <v>36</v>
      </c>
      <c r="B55" s="16">
        <f>E33</f>
        <v>198047.85599999997</v>
      </c>
    </row>
    <row r="56" spans="1:2" x14ac:dyDescent="0.25">
      <c r="A56" s="17" t="s">
        <v>35</v>
      </c>
      <c r="B56" s="18">
        <f>B49+B51+B53+B54+B52+'1кв'!B52-B55</f>
        <v>16677.068000000058</v>
      </c>
    </row>
    <row r="58" spans="1:2" x14ac:dyDescent="0.25">
      <c r="B58" s="2">
        <v>5198.95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37" zoomScaleSheetLayoutView="100" workbookViewId="0">
      <selection activeCell="B50" sqref="B50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42578125" style="2" customWidth="1"/>
    <col min="4" max="4" width="13.140625" style="2" bestFit="1" customWidth="1"/>
    <col min="5" max="5" width="14.140625" style="2" customWidth="1"/>
    <col min="6" max="6" width="11" style="2" bestFit="1" customWidth="1"/>
    <col min="7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41.25" customHeight="1" x14ac:dyDescent="0.25">
      <c r="A2" s="70" t="s">
        <v>12</v>
      </c>
      <c r="B2" s="71"/>
      <c r="C2" s="71"/>
      <c r="D2" s="71"/>
      <c r="E2" s="71"/>
    </row>
    <row r="3" spans="1:5" x14ac:dyDescent="0.25">
      <c r="A3" s="72" t="s">
        <v>97</v>
      </c>
      <c r="B3" s="72"/>
      <c r="C3" s="72"/>
      <c r="D3" s="72"/>
      <c r="E3" s="72"/>
    </row>
    <row r="4" spans="1:5" s="1" customFormat="1" ht="15.75" customHeight="1" x14ac:dyDescent="0.25">
      <c r="A4" s="21" t="s">
        <v>13</v>
      </c>
      <c r="B4" s="4"/>
      <c r="C4" s="4"/>
      <c r="D4" s="27"/>
      <c r="E4" s="26" t="s">
        <v>98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3" t="s">
        <v>26</v>
      </c>
      <c r="B7" s="73"/>
      <c r="C7" s="73"/>
      <c r="D7" s="73"/>
      <c r="E7" s="73"/>
    </row>
    <row r="8" spans="1:5" x14ac:dyDescent="0.25">
      <c r="A8" s="74" t="s">
        <v>1</v>
      </c>
      <c r="B8" s="74"/>
      <c r="C8" s="74"/>
      <c r="D8" s="74"/>
      <c r="E8" s="74"/>
    </row>
    <row r="9" spans="1:5" ht="15" customHeight="1" x14ac:dyDescent="0.25">
      <c r="A9" s="68" t="s">
        <v>38</v>
      </c>
      <c r="B9" s="68"/>
      <c r="C9" s="68"/>
      <c r="D9" s="68"/>
      <c r="E9" s="68"/>
    </row>
    <row r="10" spans="1:5" ht="25.5" customHeight="1" x14ac:dyDescent="0.25">
      <c r="A10" s="75" t="s">
        <v>14</v>
      </c>
      <c r="B10" s="76"/>
      <c r="C10" s="76"/>
      <c r="D10" s="76"/>
      <c r="E10" s="76"/>
    </row>
    <row r="11" spans="1:5" ht="33" customHeight="1" x14ac:dyDescent="0.25">
      <c r="A11" s="68" t="s">
        <v>39</v>
      </c>
      <c r="B11" s="68"/>
      <c r="C11" s="68"/>
      <c r="D11" s="68"/>
      <c r="E11" s="68"/>
    </row>
    <row r="12" spans="1:5" ht="15.6" customHeight="1" x14ac:dyDescent="0.25">
      <c r="A12" s="74" t="s">
        <v>15</v>
      </c>
      <c r="B12" s="77"/>
      <c r="C12" s="77"/>
      <c r="D12" s="77"/>
      <c r="E12" s="77"/>
    </row>
    <row r="13" spans="1:5" ht="18.75" customHeight="1" x14ac:dyDescent="0.25">
      <c r="A13" s="68" t="s">
        <v>24</v>
      </c>
      <c r="B13" s="68"/>
      <c r="C13" s="68"/>
      <c r="D13" s="68"/>
      <c r="E13" s="68"/>
    </row>
    <row r="14" spans="1:5" ht="17.25" customHeight="1" x14ac:dyDescent="0.25">
      <c r="A14" s="74" t="s">
        <v>2</v>
      </c>
      <c r="B14" s="77"/>
      <c r="C14" s="77"/>
      <c r="D14" s="77"/>
      <c r="E14" s="77"/>
    </row>
    <row r="15" spans="1:5" ht="20.25" customHeight="1" x14ac:dyDescent="0.25">
      <c r="A15" s="68" t="s">
        <v>52</v>
      </c>
      <c r="B15" s="68"/>
      <c r="C15" s="68"/>
      <c r="D15" s="68"/>
      <c r="E15" s="68"/>
    </row>
    <row r="16" spans="1:5" ht="10.5" customHeight="1" x14ac:dyDescent="0.25">
      <c r="A16" s="74" t="s">
        <v>16</v>
      </c>
      <c r="B16" s="77"/>
      <c r="C16" s="77"/>
      <c r="D16" s="77"/>
      <c r="E16" s="77"/>
    </row>
    <row r="17" spans="1:7" ht="30" customHeight="1" x14ac:dyDescent="0.25">
      <c r="A17" s="68" t="s">
        <v>17</v>
      </c>
      <c r="B17" s="68"/>
      <c r="C17" s="68"/>
      <c r="D17" s="68"/>
      <c r="E17" s="68"/>
    </row>
    <row r="18" spans="1:7" ht="57.6" customHeight="1" x14ac:dyDescent="0.25">
      <c r="A18" s="68" t="s">
        <v>27</v>
      </c>
      <c r="B18" s="68"/>
      <c r="C18" s="68"/>
      <c r="D18" s="68"/>
      <c r="E18" s="68"/>
    </row>
    <row r="19" spans="1:7" ht="39.75" customHeight="1" x14ac:dyDescent="0.25">
      <c r="A19" s="79" t="s">
        <v>28</v>
      </c>
      <c r="B19" s="79"/>
      <c r="C19" s="79"/>
      <c r="D19" s="79"/>
      <c r="E19" s="79"/>
    </row>
    <row r="20" spans="1:7" x14ac:dyDescent="0.25">
      <c r="A20" s="79"/>
      <c r="B20" s="79"/>
      <c r="C20" s="79"/>
      <c r="D20" s="79"/>
      <c r="E20" s="79"/>
      <c r="F20" s="2">
        <v>1978.6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46</v>
      </c>
      <c r="B22" s="9" t="s">
        <v>41</v>
      </c>
      <c r="C22" s="3" t="s">
        <v>4</v>
      </c>
      <c r="D22" s="3">
        <v>16.559999999999999</v>
      </c>
      <c r="E22" s="8">
        <f>D22*F20*G20</f>
        <v>98296.847999999984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/>
      <c r="E23" s="20">
        <v>0</v>
      </c>
    </row>
    <row r="24" spans="1:7" x14ac:dyDescent="0.25">
      <c r="A24" s="7" t="s">
        <v>42</v>
      </c>
      <c r="B24" s="9" t="s">
        <v>25</v>
      </c>
      <c r="C24" s="3" t="s">
        <v>4</v>
      </c>
      <c r="D24" s="3">
        <v>6.06</v>
      </c>
      <c r="E24" s="8">
        <f>D24*F20*G20</f>
        <v>35970.947999999997</v>
      </c>
    </row>
    <row r="25" spans="1:7" x14ac:dyDescent="0.25">
      <c r="A25" s="7" t="s">
        <v>48</v>
      </c>
      <c r="B25" s="9" t="s">
        <v>99</v>
      </c>
      <c r="C25" s="3" t="s">
        <v>32</v>
      </c>
      <c r="D25" s="3"/>
      <c r="E25" s="8">
        <v>5616.3</v>
      </c>
    </row>
    <row r="26" spans="1:7" x14ac:dyDescent="0.25">
      <c r="A26" s="7" t="s">
        <v>49</v>
      </c>
      <c r="B26" s="9" t="s">
        <v>99</v>
      </c>
      <c r="C26" s="3" t="s">
        <v>32</v>
      </c>
      <c r="D26" s="3"/>
      <c r="E26" s="8">
        <v>0</v>
      </c>
    </row>
    <row r="27" spans="1:7" x14ac:dyDescent="0.25">
      <c r="A27" s="7" t="s">
        <v>47</v>
      </c>
      <c r="B27" s="9" t="s">
        <v>99</v>
      </c>
      <c r="C27" s="3" t="s">
        <v>32</v>
      </c>
      <c r="D27" s="3"/>
      <c r="E27" s="8">
        <v>0</v>
      </c>
    </row>
    <row r="28" spans="1:7" x14ac:dyDescent="0.25">
      <c r="A28" s="7" t="s">
        <v>30</v>
      </c>
      <c r="B28" s="9" t="s">
        <v>99</v>
      </c>
      <c r="C28" s="3" t="s">
        <v>32</v>
      </c>
      <c r="D28" s="3"/>
      <c r="E28" s="8">
        <v>4851.71</v>
      </c>
    </row>
    <row r="29" spans="1:7" x14ac:dyDescent="0.25">
      <c r="A29" s="7" t="s">
        <v>54</v>
      </c>
      <c r="B29" s="9" t="s">
        <v>99</v>
      </c>
      <c r="C29" s="3" t="s">
        <v>32</v>
      </c>
      <c r="D29" s="3"/>
      <c r="E29" s="8">
        <v>142.41</v>
      </c>
    </row>
    <row r="30" spans="1:7" s="62" customFormat="1" x14ac:dyDescent="0.25">
      <c r="A30" s="63" t="s">
        <v>101</v>
      </c>
      <c r="B30" s="64" t="s">
        <v>102</v>
      </c>
      <c r="C30" s="65" t="s">
        <v>32</v>
      </c>
      <c r="D30" s="65"/>
      <c r="E30" s="8">
        <v>52649.5</v>
      </c>
    </row>
    <row r="31" spans="1:7" s="62" customFormat="1" x14ac:dyDescent="0.25">
      <c r="A31" s="63" t="s">
        <v>100</v>
      </c>
      <c r="B31" s="64" t="s">
        <v>103</v>
      </c>
      <c r="C31" s="65" t="s">
        <v>51</v>
      </c>
      <c r="D31" s="65">
        <v>2</v>
      </c>
      <c r="E31" s="8">
        <f>D31*260.07</f>
        <v>520.14</v>
      </c>
    </row>
    <row r="32" spans="1:7" x14ac:dyDescent="0.25">
      <c r="A32" s="48"/>
      <c r="B32" s="67"/>
      <c r="C32" s="3"/>
      <c r="D32" s="3"/>
      <c r="E32" s="8"/>
    </row>
    <row r="33" spans="1:5" s="14" customFormat="1" ht="14.25" x14ac:dyDescent="0.2">
      <c r="A33" s="10" t="s">
        <v>29</v>
      </c>
      <c r="B33" s="11"/>
      <c r="C33" s="12"/>
      <c r="D33" s="12"/>
      <c r="E33" s="13">
        <f>SUM(E22:E32)</f>
        <v>198047.85599999997</v>
      </c>
    </row>
    <row r="35" spans="1:5" ht="35.25" customHeight="1" x14ac:dyDescent="0.25">
      <c r="A35" s="80" t="s">
        <v>104</v>
      </c>
      <c r="B35" s="80"/>
      <c r="C35" s="80"/>
      <c r="D35" s="80"/>
      <c r="E35" s="80"/>
    </row>
    <row r="36" spans="1:5" ht="28.5" customHeight="1" x14ac:dyDescent="0.25">
      <c r="A36" s="68" t="s">
        <v>21</v>
      </c>
      <c r="B36" s="68"/>
      <c r="C36" s="68"/>
      <c r="D36" s="68"/>
      <c r="E36" s="68"/>
    </row>
    <row r="37" spans="1:5" ht="15" customHeight="1" x14ac:dyDescent="0.25">
      <c r="A37" s="68" t="s">
        <v>20</v>
      </c>
      <c r="B37" s="68"/>
      <c r="C37" s="68"/>
      <c r="D37" s="68"/>
      <c r="E37" s="68"/>
    </row>
    <row r="38" spans="1:5" ht="31.5" customHeight="1" x14ac:dyDescent="0.25">
      <c r="A38" s="68" t="s">
        <v>33</v>
      </c>
      <c r="B38" s="68"/>
      <c r="C38" s="68"/>
      <c r="D38" s="68"/>
      <c r="E38" s="68"/>
    </row>
    <row r="39" spans="1:5" x14ac:dyDescent="0.25">
      <c r="A39" s="78" t="s">
        <v>5</v>
      </c>
      <c r="B39" s="78"/>
      <c r="C39" s="78"/>
      <c r="D39" s="78"/>
      <c r="E39" s="78"/>
    </row>
    <row r="40" spans="1:5" x14ac:dyDescent="0.25">
      <c r="A40" s="68" t="s">
        <v>18</v>
      </c>
      <c r="B40" s="68"/>
      <c r="C40" s="68"/>
      <c r="D40" s="68"/>
      <c r="E40" s="68"/>
    </row>
    <row r="41" spans="1:5" x14ac:dyDescent="0.25">
      <c r="A41" s="81" t="s">
        <v>53</v>
      </c>
      <c r="B41" s="81"/>
      <c r="C41" s="81"/>
      <c r="D41" s="81"/>
      <c r="E41" s="5"/>
    </row>
    <row r="42" spans="1:5" x14ac:dyDescent="0.25">
      <c r="B42" s="82" t="s">
        <v>19</v>
      </c>
      <c r="C42" s="82"/>
      <c r="D42" s="82"/>
      <c r="E42" s="6" t="s">
        <v>6</v>
      </c>
    </row>
    <row r="43" spans="1:5" x14ac:dyDescent="0.25">
      <c r="A43" s="59"/>
      <c r="B43" s="59"/>
      <c r="C43" s="59"/>
      <c r="D43" s="59"/>
      <c r="E43" s="59"/>
    </row>
    <row r="44" spans="1:5" x14ac:dyDescent="0.25">
      <c r="A44" s="83" t="s">
        <v>40</v>
      </c>
      <c r="B44" s="83"/>
      <c r="C44" s="83"/>
      <c r="D44" s="83"/>
      <c r="E44" s="5"/>
    </row>
    <row r="45" spans="1:5" x14ac:dyDescent="0.25">
      <c r="B45" s="84" t="s">
        <v>19</v>
      </c>
      <c r="C45" s="84"/>
      <c r="D45" s="84"/>
      <c r="E45" s="6" t="s">
        <v>6</v>
      </c>
    </row>
    <row r="47" spans="1:5" x14ac:dyDescent="0.25">
      <c r="A47" s="2" t="s">
        <v>44</v>
      </c>
    </row>
    <row r="48" spans="1:5" x14ac:dyDescent="0.25">
      <c r="A48" s="14" t="s">
        <v>34</v>
      </c>
    </row>
    <row r="49" spans="1:2" x14ac:dyDescent="0.25">
      <c r="A49" s="2" t="s">
        <v>37</v>
      </c>
      <c r="B49" s="15">
        <f>'2кв'!B56</f>
        <v>16677.068000000058</v>
      </c>
    </row>
    <row r="50" spans="1:2" ht="13.15" customHeight="1" x14ac:dyDescent="0.25">
      <c r="A50" s="61" t="s">
        <v>106</v>
      </c>
      <c r="B50" s="16"/>
    </row>
    <row r="51" spans="1:2" x14ac:dyDescent="0.25">
      <c r="A51" s="2" t="s">
        <v>45</v>
      </c>
      <c r="B51" s="16">
        <v>157795.72</v>
      </c>
    </row>
    <row r="52" spans="1:2" x14ac:dyDescent="0.25">
      <c r="A52" s="2" t="s">
        <v>105</v>
      </c>
      <c r="B52" s="16">
        <v>49933.19</v>
      </c>
    </row>
    <row r="53" spans="1:2" x14ac:dyDescent="0.25">
      <c r="A53" s="61" t="s">
        <v>43</v>
      </c>
      <c r="B53" s="16">
        <f>3*150</f>
        <v>450</v>
      </c>
    </row>
    <row r="54" spans="1:2" x14ac:dyDescent="0.25">
      <c r="A54" s="61" t="s">
        <v>50</v>
      </c>
      <c r="B54" s="16">
        <f>3*150</f>
        <v>450</v>
      </c>
    </row>
    <row r="55" spans="1:2" ht="30" x14ac:dyDescent="0.25">
      <c r="A55" s="61" t="s">
        <v>36</v>
      </c>
      <c r="B55" s="16">
        <f>E33</f>
        <v>198047.85599999997</v>
      </c>
    </row>
    <row r="56" spans="1:2" x14ac:dyDescent="0.25">
      <c r="A56" s="17" t="s">
        <v>35</v>
      </c>
      <c r="B56" s="18">
        <f>B49+B51+B53+B54+B52-B55</f>
        <v>27258.12200000009</v>
      </c>
    </row>
    <row r="58" spans="1:2" x14ac:dyDescent="0.25">
      <c r="B58" s="2">
        <v>5198.95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topLeftCell="A22" zoomScaleSheetLayoutView="100" workbookViewId="0">
      <selection activeCell="E24" sqref="E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6" t="s">
        <v>55</v>
      </c>
      <c r="B1" s="86"/>
      <c r="C1" s="86"/>
      <c r="D1" s="28"/>
    </row>
    <row r="2" spans="1:4" ht="15.75" x14ac:dyDescent="0.25">
      <c r="A2" s="87" t="s">
        <v>56</v>
      </c>
      <c r="B2" s="87"/>
      <c r="C2" s="87"/>
      <c r="D2" s="29"/>
    </row>
    <row r="3" spans="1:4" ht="15.75" x14ac:dyDescent="0.25">
      <c r="A3" s="87" t="s">
        <v>57</v>
      </c>
      <c r="B3" s="87"/>
      <c r="C3" s="87"/>
      <c r="D3" s="29"/>
    </row>
    <row r="4" spans="1:4" ht="15.75" x14ac:dyDescent="0.25">
      <c r="A4" s="86" t="s">
        <v>80</v>
      </c>
      <c r="B4" s="86"/>
      <c r="C4" s="86"/>
      <c r="D4" s="28"/>
    </row>
    <row r="5" spans="1:4" ht="15.75" x14ac:dyDescent="0.25">
      <c r="A5" s="88"/>
      <c r="B5" s="88"/>
      <c r="C5" s="88"/>
      <c r="D5" s="1"/>
    </row>
    <row r="6" spans="1:4" ht="15.75" x14ac:dyDescent="0.25">
      <c r="A6" s="29"/>
      <c r="B6" s="30" t="s">
        <v>58</v>
      </c>
      <c r="C6" s="31" t="e">
        <f>#REF!</f>
        <v>#REF!</v>
      </c>
      <c r="D6" s="32"/>
    </row>
    <row r="7" spans="1:4" ht="15.75" x14ac:dyDescent="0.25">
      <c r="A7" s="33" t="s">
        <v>59</v>
      </c>
      <c r="B7" s="30" t="s">
        <v>81</v>
      </c>
      <c r="C7" s="31"/>
      <c r="D7" s="32"/>
    </row>
    <row r="8" spans="1:4" ht="15.75" x14ac:dyDescent="0.25">
      <c r="A8" s="29"/>
      <c r="B8" s="34" t="s">
        <v>60</v>
      </c>
      <c r="C8" s="31"/>
      <c r="D8" s="32"/>
    </row>
    <row r="9" spans="1:4" ht="15.75" x14ac:dyDescent="0.25">
      <c r="A9" s="29"/>
      <c r="B9" s="7" t="s">
        <v>82</v>
      </c>
      <c r="C9" s="31"/>
      <c r="D9" s="32"/>
    </row>
    <row r="10" spans="1:4" ht="15.75" x14ac:dyDescent="0.25">
      <c r="A10" s="29"/>
      <c r="B10" s="7" t="s">
        <v>83</v>
      </c>
      <c r="C10" s="31"/>
      <c r="D10" s="32"/>
    </row>
    <row r="11" spans="1:4" ht="15.75" x14ac:dyDescent="0.25">
      <c r="A11" s="29"/>
      <c r="B11" s="7" t="s">
        <v>84</v>
      </c>
      <c r="C11" s="31"/>
      <c r="D11" s="32"/>
    </row>
    <row r="12" spans="1:4" ht="15.75" x14ac:dyDescent="0.25">
      <c r="B12" s="35" t="s">
        <v>61</v>
      </c>
      <c r="C12" s="36" t="e">
        <f>#REF!+#REF!+#REF!+'1кв'!B51</f>
        <v>#REF!</v>
      </c>
      <c r="D12" s="37"/>
    </row>
    <row r="13" spans="1:4" ht="30" x14ac:dyDescent="0.25">
      <c r="B13" s="7" t="s">
        <v>62</v>
      </c>
      <c r="C13" s="36" t="e">
        <f>#REF!+#REF!+#REF!+'1кв'!B53</f>
        <v>#REF!</v>
      </c>
      <c r="D13" s="37"/>
    </row>
    <row r="14" spans="1:4" ht="30" x14ac:dyDescent="0.25">
      <c r="B14" s="7" t="s">
        <v>63</v>
      </c>
      <c r="C14" s="36" t="e">
        <f>#REF!+#REF!+#REF!+'1кв'!B54</f>
        <v>#REF!</v>
      </c>
      <c r="D14" s="37"/>
    </row>
    <row r="15" spans="1:4" ht="15.75" x14ac:dyDescent="0.25">
      <c r="A15" s="38"/>
      <c r="B15" s="35" t="s">
        <v>64</v>
      </c>
      <c r="C15" s="39" t="e">
        <f>SUM(C12:C14)</f>
        <v>#REF!</v>
      </c>
      <c r="D15" s="32"/>
    </row>
    <row r="16" spans="1:4" ht="15.75" x14ac:dyDescent="0.25">
      <c r="A16" s="1"/>
      <c r="B16" s="85"/>
      <c r="C16" s="85"/>
      <c r="D16" s="40"/>
    </row>
    <row r="17" spans="1:5" ht="15.75" x14ac:dyDescent="0.25">
      <c r="A17" s="41" t="s">
        <v>65</v>
      </c>
      <c r="B17" s="19" t="s">
        <v>66</v>
      </c>
      <c r="C17" s="36" t="e">
        <f>#REF!+#REF!+#REF!+'1кв'!E22</f>
        <v>#REF!</v>
      </c>
      <c r="D17" s="40"/>
    </row>
    <row r="18" spans="1:5" ht="15.75" x14ac:dyDescent="0.25">
      <c r="A18" s="41"/>
      <c r="B18" s="42" t="s">
        <v>67</v>
      </c>
      <c r="C18" s="36" t="e">
        <f>#REF!+#REF!+#REF!+'1кв'!E23</f>
        <v>#REF!</v>
      </c>
      <c r="D18" s="40"/>
    </row>
    <row r="19" spans="1:5" ht="15.75" x14ac:dyDescent="0.25">
      <c r="A19" s="41"/>
      <c r="B19" s="42" t="s">
        <v>42</v>
      </c>
      <c r="C19" s="36" t="e">
        <f>#REF!+#REF!+#REF!+'1кв'!E24</f>
        <v>#REF!</v>
      </c>
      <c r="D19" s="40"/>
    </row>
    <row r="20" spans="1:5" ht="15.75" x14ac:dyDescent="0.25">
      <c r="A20" s="41"/>
      <c r="B20" s="7" t="s">
        <v>47</v>
      </c>
      <c r="C20" s="36" t="e">
        <f>#REF!+#REF!+#REF!+'1кв'!E27</f>
        <v>#REF!</v>
      </c>
      <c r="D20" s="40"/>
    </row>
    <row r="21" spans="1:5" ht="15.75" x14ac:dyDescent="0.25">
      <c r="A21" s="41"/>
      <c r="B21" s="7" t="s">
        <v>48</v>
      </c>
      <c r="C21" s="36" t="e">
        <f>#REF!+#REF!+#REF!+'1кв'!E25</f>
        <v>#REF!</v>
      </c>
      <c r="D21" s="40"/>
    </row>
    <row r="22" spans="1:5" ht="15.75" x14ac:dyDescent="0.25">
      <c r="A22" s="41"/>
      <c r="B22" s="7" t="s">
        <v>49</v>
      </c>
      <c r="C22" s="36" t="e">
        <f>#REF!+#REF!+#REF!+'1кв'!E26</f>
        <v>#REF!</v>
      </c>
      <c r="D22" s="40"/>
    </row>
    <row r="23" spans="1:5" ht="15.75" x14ac:dyDescent="0.25">
      <c r="A23" s="1"/>
      <c r="B23" s="7" t="s">
        <v>30</v>
      </c>
      <c r="C23" s="36" t="e">
        <f>#REF!+#REF!+#REF!+'1кв'!E28</f>
        <v>#REF!</v>
      </c>
      <c r="D23" s="40">
        <f>44607.97+1000</f>
        <v>45607.97</v>
      </c>
      <c r="E23" s="43" t="e">
        <f>C23-D23</f>
        <v>#REF!</v>
      </c>
    </row>
    <row r="24" spans="1:5" ht="15.75" x14ac:dyDescent="0.25">
      <c r="A24" s="1"/>
      <c r="B24" s="44" t="s">
        <v>54</v>
      </c>
      <c r="C24" s="36" t="e">
        <f>#REF!+#REF!+'1кв'!E31</f>
        <v>#REF!</v>
      </c>
      <c r="D24" s="40"/>
      <c r="E24" s="43"/>
    </row>
    <row r="25" spans="1:5" ht="15.75" x14ac:dyDescent="0.25">
      <c r="A25" s="41"/>
      <c r="B25" s="45" t="s">
        <v>86</v>
      </c>
      <c r="C25" s="46" t="e">
        <f>#REF!+#REF!+#REF!+#REF!</f>
        <v>#REF!</v>
      </c>
      <c r="D25" s="40"/>
    </row>
    <row r="26" spans="1:5" ht="15.75" x14ac:dyDescent="0.25">
      <c r="A26" s="41"/>
      <c r="B26" s="47" t="s">
        <v>68</v>
      </c>
      <c r="C26" s="46" t="e">
        <f>SUM(C28:C29)</f>
        <v>#REF!</v>
      </c>
      <c r="D26" s="40"/>
    </row>
    <row r="27" spans="1:5" ht="15.75" x14ac:dyDescent="0.25">
      <c r="A27" s="41"/>
      <c r="B27" s="34" t="s">
        <v>60</v>
      </c>
      <c r="C27" s="46"/>
      <c r="D27" s="40"/>
    </row>
    <row r="28" spans="1:5" ht="15.75" x14ac:dyDescent="0.25">
      <c r="A28" s="41"/>
      <c r="B28" s="48" t="s">
        <v>85</v>
      </c>
      <c r="C28" s="49" t="e">
        <f>#REF!+'1кв'!#REF!</f>
        <v>#REF!</v>
      </c>
      <c r="D28" s="40"/>
    </row>
    <row r="29" spans="1:5" ht="15.75" x14ac:dyDescent="0.25">
      <c r="A29" s="41"/>
      <c r="B29" s="48"/>
      <c r="C29" s="49"/>
      <c r="D29" s="40"/>
    </row>
    <row r="30" spans="1:5" ht="15.75" x14ac:dyDescent="0.25">
      <c r="A30" s="1"/>
      <c r="B30" s="50" t="s">
        <v>69</v>
      </c>
      <c r="C30" s="51" t="e">
        <f>SUM(C17:C26)</f>
        <v>#REF!</v>
      </c>
      <c r="D30" s="40"/>
      <c r="E30" s="43"/>
    </row>
    <row r="31" spans="1:5" ht="15.75" x14ac:dyDescent="0.25">
      <c r="A31" s="1"/>
      <c r="B31" s="52" t="s">
        <v>70</v>
      </c>
      <c r="C31" s="53" t="e">
        <f>C6+C15-C30</f>
        <v>#REF!</v>
      </c>
      <c r="D31" s="40"/>
    </row>
    <row r="32" spans="1:5" ht="15.75" x14ac:dyDescent="0.25">
      <c r="A32" s="1"/>
      <c r="B32" s="33"/>
      <c r="C32" s="33"/>
      <c r="D32" s="40"/>
    </row>
    <row r="33" spans="1:4" ht="15.75" x14ac:dyDescent="0.25">
      <c r="A33" s="1"/>
      <c r="B33" s="54" t="s">
        <v>71</v>
      </c>
      <c r="C33" s="54"/>
      <c r="D33" s="40"/>
    </row>
    <row r="34" spans="1:4" ht="15.75" x14ac:dyDescent="0.25">
      <c r="A34" s="1"/>
      <c r="B34" s="54" t="s">
        <v>72</v>
      </c>
      <c r="C34" s="55">
        <v>45073.15</v>
      </c>
      <c r="D34" s="40"/>
    </row>
    <row r="35" spans="1:4" ht="15.75" x14ac:dyDescent="0.25">
      <c r="A35" s="1"/>
      <c r="B35" s="56" t="s">
        <v>73</v>
      </c>
      <c r="C35" s="57">
        <v>52857.17</v>
      </c>
      <c r="D35" s="40"/>
    </row>
    <row r="36" spans="1:4" ht="15.75" x14ac:dyDescent="0.25">
      <c r="A36" s="1"/>
      <c r="B36" s="54" t="s">
        <v>74</v>
      </c>
      <c r="C36" s="58">
        <f>C35-C34</f>
        <v>7784.0199999999968</v>
      </c>
      <c r="D36" s="40"/>
    </row>
    <row r="37" spans="1:4" ht="15.75" x14ac:dyDescent="0.25">
      <c r="A37" s="1"/>
      <c r="B37" s="33"/>
      <c r="C37" s="33"/>
      <c r="D37" s="40"/>
    </row>
    <row r="38" spans="1:4" ht="15.75" x14ac:dyDescent="0.25">
      <c r="A38" s="1"/>
      <c r="B38" s="33"/>
      <c r="C38" s="33"/>
      <c r="D38" s="40"/>
    </row>
    <row r="39" spans="1:4" ht="15.75" x14ac:dyDescent="0.25">
      <c r="A39" s="1"/>
      <c r="B39" s="33"/>
      <c r="C39" s="33"/>
      <c r="D39" s="40"/>
    </row>
    <row r="40" spans="1:4" ht="15.75" x14ac:dyDescent="0.25">
      <c r="A40" s="1" t="s">
        <v>75</v>
      </c>
      <c r="B40" s="33" t="s">
        <v>76</v>
      </c>
      <c r="C40" s="33"/>
      <c r="D40" s="40"/>
    </row>
    <row r="41" spans="1:4" ht="15.75" x14ac:dyDescent="0.25">
      <c r="A41" s="1"/>
      <c r="B41" s="33" t="s">
        <v>77</v>
      </c>
      <c r="C41" s="33"/>
      <c r="D41" s="40"/>
    </row>
    <row r="42" spans="1:4" ht="15.75" x14ac:dyDescent="0.25">
      <c r="A42" s="1"/>
      <c r="B42" s="33" t="s">
        <v>78</v>
      </c>
      <c r="C42" s="33"/>
      <c r="D42" s="40"/>
    </row>
    <row r="43" spans="1:4" ht="15.75" x14ac:dyDescent="0.25">
      <c r="A43" s="1"/>
      <c r="B43" s="33"/>
      <c r="C43" s="33"/>
      <c r="D43" s="40"/>
    </row>
    <row r="44" spans="1:4" ht="15.75" x14ac:dyDescent="0.25">
      <c r="A44" s="1"/>
      <c r="B44" s="33"/>
      <c r="C44" s="33"/>
      <c r="D44" s="40"/>
    </row>
    <row r="45" spans="1:4" ht="15.75" x14ac:dyDescent="0.25">
      <c r="A45" s="1"/>
      <c r="B45" s="33" t="s">
        <v>79</v>
      </c>
      <c r="C45" s="33"/>
      <c r="D45" s="40"/>
    </row>
    <row r="46" spans="1:4" ht="15.75" x14ac:dyDescent="0.25">
      <c r="A46" s="1"/>
      <c r="B46" s="33"/>
      <c r="C46" s="33"/>
      <c r="D46" s="40"/>
    </row>
    <row r="47" spans="1:4" ht="15.75" x14ac:dyDescent="0.25">
      <c r="A47" s="1"/>
      <c r="B47" s="33"/>
      <c r="C47" s="33"/>
      <c r="D47" s="40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1кв</vt:lpstr>
      <vt:lpstr>2кв</vt:lpstr>
      <vt:lpstr>3кв</vt:lpstr>
      <vt:lpstr>отчет</vt:lpstr>
      <vt:lpstr>'1кв'!Область_печати</vt:lpstr>
      <vt:lpstr>'2кв'!Область_печати</vt:lpstr>
      <vt:lpstr>'3кв'!Область_печати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2024-08-09T11:29:47Z</dcterms:modified>
</cp:coreProperties>
</file>